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ja.ee/dhs/webdav/e079c301ec8ff78d0f544e558ba4c4fd839cb3af/46501130313/e65a52fd-33e4-4bea-854e-239304e6057a/"/>
    </mc:Choice>
  </mc:AlternateContent>
  <xr:revisionPtr revIDLastSave="0" documentId="13_ncr:1_{DA319192-9C87-45D8-82F5-6F4B8D08E82A}" xr6:coauthVersionLast="47" xr6:coauthVersionMax="47" xr10:uidLastSave="{00000000-0000-0000-0000-000000000000}"/>
  <bookViews>
    <workbookView xWindow="-120" yWindow="-120" windowWidth="29040" windowHeight="15840" xr2:uid="{05346B0E-B177-47DE-A134-491B3EF6CB2E}"/>
  </bookViews>
  <sheets>
    <sheet name="Lisa - TTJA eelarve" sheetId="1" r:id="rId1"/>
  </sheets>
  <definedNames>
    <definedName name="_xlnm._FilterDatabase" localSheetId="0" hidden="1">'Lisa - TTJA eelarve'!$A$11:$H$62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9" i="1" l="1"/>
  <c r="H59" i="1"/>
  <c r="H32" i="1"/>
  <c r="H48" i="1"/>
  <c r="H47" i="1" s="1"/>
  <c r="H30" i="1"/>
  <c r="H14" i="1"/>
  <c r="H8" i="1"/>
  <c r="H6" i="1"/>
  <c r="H4" i="1"/>
  <c r="H5" i="1" s="1"/>
  <c r="H10" i="1" l="1"/>
  <c r="H29" i="1"/>
  <c r="H28" i="1" s="1"/>
  <c r="H46" i="1"/>
</calcChain>
</file>

<file path=xl/sharedStrings.xml><?xml version="1.0" encoding="utf-8"?>
<sst xmlns="http://schemas.openxmlformats.org/spreadsheetml/2006/main" count="174" uniqueCount="82">
  <si>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</si>
  <si>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</si>
  <si>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</si>
  <si>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</si>
  <si>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</si>
  <si>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</si>
  <si>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</si>
  <si>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</si>
  <si>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</si>
  <si>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</si>
  <si>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</si>
  <si>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</si>
  <si>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</si>
  <si>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</si>
  <si>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</si>
  <si>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</si>
  <si>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</si>
  <si>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</si>
  <si>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</si>
  <si>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</si>
  <si>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</si>
  <si>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</si>
  <si>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Majandustegevuse registri toimingute riigilõiv</t>
  </si>
  <si>
    <t>Riigilõiv kasutusloa väljastamise eest</t>
  </si>
  <si>
    <t>Kutsekvalifikatsiooni tunnustamise taotluse läbivaatamise riigilõiv</t>
  </si>
  <si>
    <t>Lõhkematerjaliseaduse alusel teostatavate toimingute riigilõiv</t>
  </si>
  <si>
    <t>Raudteeseaduse alusel teostatavate toimingute riigilõiv</t>
  </si>
  <si>
    <t>Riiklike tegevuslitsentside ja tegevuslubade väljastamise ja pikendamise riigilõiv</t>
  </si>
  <si>
    <t>Elektroonilise side seaduse alusel teostatavate toimingute riigilõiv</t>
  </si>
  <si>
    <t>Muud riigilõivud</t>
  </si>
  <si>
    <t>Trahvid ja muud varalised karistused</t>
  </si>
  <si>
    <t>Sunniraha ja tulud asendustäitmisest</t>
  </si>
  <si>
    <t>40</t>
  </si>
  <si>
    <t>Saadud välistoetused</t>
  </si>
  <si>
    <t>44</t>
  </si>
  <si>
    <t>Omatulu muudelt majandusaladelt</t>
  </si>
  <si>
    <t>TULEMUSVALDKOND  INFOÜHISKOND</t>
  </si>
  <si>
    <t>INVESTEERINGUD KOKKU</t>
  </si>
  <si>
    <t>IYDA0000</t>
  </si>
  <si>
    <t>Investeeringud digiühiskonda</t>
  </si>
  <si>
    <t>IN002000</t>
  </si>
  <si>
    <t>IT investeeringud</t>
  </si>
  <si>
    <t>KULUD KOKKU</t>
  </si>
  <si>
    <t>IYDA0102</t>
  </si>
  <si>
    <t>Digiriigi alusbaasi kindlustamine</t>
  </si>
  <si>
    <t>20</t>
  </si>
  <si>
    <t>SE000028</t>
  </si>
  <si>
    <t>Vahendid RKASile</t>
  </si>
  <si>
    <t>60</t>
  </si>
  <si>
    <t>IYDA0203</t>
  </si>
  <si>
    <t>Küberturvalisuse tagamine</t>
  </si>
  <si>
    <t>IYDA0301</t>
  </si>
  <si>
    <t>Õigusruumi tagamine</t>
  </si>
  <si>
    <t>TULEMUSVALDKOND  TEADUS-  JA  ARENDUSTEGEVUS  JA  ETTEVÕTLUS</t>
  </si>
  <si>
    <t>PROGRAMM  ETTEVÕTLUSKESKKOND</t>
  </si>
  <si>
    <t>Ettevõtluse arendamise soodustamine</t>
  </si>
  <si>
    <t>KÄIBEMAKS  KOKKU</t>
  </si>
  <si>
    <t>TIEK0104</t>
  </si>
  <si>
    <t>Hoonestusõiguse seadmise tasu (meretuulepargid)</t>
  </si>
  <si>
    <t>DIGIÜHISKONNA  PROGRAMM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</si>
  <si>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</si>
  <si>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Tööjõukulud</t>
  </si>
  <si>
    <t>Majandamiskulud</t>
  </si>
  <si>
    <t>320090</t>
  </si>
  <si>
    <t>320320</t>
  </si>
  <si>
    <t>320350</t>
  </si>
  <si>
    <t>320370</t>
  </si>
  <si>
    <t>320500</t>
  </si>
  <si>
    <t>320540</t>
  </si>
  <si>
    <t>320570</t>
  </si>
  <si>
    <t>320999</t>
  </si>
  <si>
    <t xml:space="preserve">Lisa </t>
  </si>
  <si>
    <t>Toetus</t>
  </si>
  <si>
    <r>
      <t>Tööjõukulud  (</t>
    </r>
    <r>
      <rPr>
        <sz val="8"/>
        <color rgb="FF000000"/>
        <rFont val="Times New Roman"/>
        <family val="1"/>
        <charset val="186"/>
      </rPr>
      <t>grant 9N70-RB-AREND-CEF6_1</t>
    </r>
    <r>
      <rPr>
        <sz val="10"/>
        <color indexed="8"/>
        <rFont val="Times New Roman"/>
        <family val="1"/>
        <charset val="186"/>
      </rPr>
      <t>)</t>
    </r>
  </si>
  <si>
    <r>
      <t>Majandamiskulud  (</t>
    </r>
    <r>
      <rPr>
        <sz val="8"/>
        <color rgb="FF000000"/>
        <rFont val="Times New Roman"/>
        <family val="1"/>
        <charset val="186"/>
      </rPr>
      <t>grant 9N70-RB-AREND-CEF6_1</t>
    </r>
    <r>
      <rPr>
        <sz val="10"/>
        <color indexed="8"/>
        <rFont val="Times New Roman"/>
        <family val="1"/>
        <charset val="186"/>
      </rPr>
      <t>)</t>
    </r>
  </si>
  <si>
    <r>
      <t>Tööjõukulud  (</t>
    </r>
    <r>
      <rPr>
        <sz val="8"/>
        <color rgb="FF000000"/>
        <rFont val="Times New Roman"/>
        <family val="1"/>
        <charset val="186"/>
      </rPr>
      <t>grant 9N70-TARBIJANK-2</t>
    </r>
    <r>
      <rPr>
        <sz val="10"/>
        <color indexed="8"/>
        <rFont val="Times New Roman"/>
        <family val="1"/>
        <charset val="186"/>
      </rPr>
      <t>)</t>
    </r>
  </si>
  <si>
    <t xml:space="preserve">Majandamiskulud </t>
  </si>
  <si>
    <r>
      <rPr>
        <sz val="10"/>
        <color rgb="FF000000"/>
        <rFont val="Times New Roman"/>
        <family val="1"/>
        <charset val="186"/>
      </rPr>
      <t>Majandamiskulud</t>
    </r>
    <r>
      <rPr>
        <sz val="8"/>
        <color indexed="8"/>
        <rFont val="Times New Roman"/>
        <family val="1"/>
        <charset val="186"/>
      </rPr>
      <t xml:space="preserve">  (grant 9N70-TARBIJANK-2)</t>
    </r>
  </si>
  <si>
    <t xml:space="preserve"> käskkirja "Tarbijakaitse ja Tehnilise Järelevalve Ameti  2024. a eelarve kinnitamine"  juurde</t>
  </si>
  <si>
    <r>
      <t xml:space="preserve">Tööjõukulud </t>
    </r>
    <r>
      <rPr>
        <sz val="8"/>
        <color rgb="FF000000"/>
        <rFont val="Times New Roman"/>
        <family val="1"/>
        <charset val="186"/>
      </rPr>
      <t>(grant 9N70-RR20-03412-MIIL)</t>
    </r>
  </si>
  <si>
    <t>Konto</t>
  </si>
  <si>
    <t>Kinnitatud eelarve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</si>
</sst>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"/>
    <numFmt numFmtId="165" formatCode="#,##0.000"/>
    <numFmt numFmtId="166" formatCode="#,##0.0000"/>
    <numFmt numFmtId="167" formatCode="#,##0.000000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color rgb="FF000000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7" fillId="0" borderId="0" xfId="1" applyFont="1"/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 applyProtection="1">
      <alignment horizontal="right"/>
      <protection hidden="1"/>
    </xf>
    <xf numFmtId="3" fontId="10" fillId="0" borderId="0" xfId="1" applyNumberFormat="1" applyFont="1" applyAlignment="1">
      <alignment horizontal="right" wrapText="1"/>
    </xf>
    <xf numFmtId="3" fontId="11" fillId="0" borderId="0" xfId="1" applyNumberFormat="1" applyFont="1" applyAlignment="1">
      <alignment horizontal="right" wrapText="1"/>
    </xf>
    <xf numFmtId="49" fontId="8" fillId="0" borderId="0" xfId="1" applyNumberFormat="1" applyFont="1" applyAlignment="1">
      <alignment horizontal="right"/>
    </xf>
    <xf numFmtId="3" fontId="11" fillId="0" borderId="0" xfId="1" applyNumberFormat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right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2" borderId="1" xfId="2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16" fillId="0" borderId="1" xfId="1" applyFont="1" applyBorder="1"/>
    <xf numFmtId="3" fontId="16" fillId="0" borderId="1" xfId="1" applyNumberFormat="1" applyFont="1" applyBorder="1"/>
    <xf numFmtId="0" fontId="17" fillId="0" borderId="0" xfId="0" applyFont="1"/>
    <xf numFmtId="0" fontId="17" fillId="0" borderId="1" xfId="0" applyFont="1" applyBorder="1"/>
    <xf numFmtId="0" fontId="16" fillId="0" borderId="1" xfId="0" applyFont="1" applyBorder="1"/>
    <xf numFmtId="3" fontId="16" fillId="0" borderId="1" xfId="0" applyNumberFormat="1" applyFont="1" applyBorder="1"/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3" fontId="16" fillId="0" borderId="1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3" fontId="16" fillId="0" borderId="1" xfId="0" applyNumberFormat="1" applyFont="1" applyBorder="1" applyAlignment="1">
      <alignment vertical="center"/>
    </xf>
    <xf numFmtId="0" fontId="15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6" fillId="0" borderId="1" xfId="1" applyFont="1" applyBorder="1" applyAlignment="1">
      <alignment wrapText="1"/>
    </xf>
    <xf numFmtId="3" fontId="4" fillId="0" borderId="1" xfId="0" applyNumberFormat="1" applyFont="1" applyBorder="1"/>
    <xf numFmtId="0" fontId="0" fillId="3" borderId="1" xfId="0" applyFill="1" applyBorder="1"/>
    <xf numFmtId="3" fontId="5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0" fillId="2" borderId="1" xfId="0" applyFill="1" applyBorder="1"/>
    <xf numFmtId="3" fontId="5" fillId="2" borderId="1" xfId="0" applyNumberFormat="1" applyFont="1" applyFill="1" applyBorder="1"/>
    <xf numFmtId="0" fontId="18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8" fillId="2" borderId="1" xfId="0" applyFont="1" applyFill="1" applyBorder="1"/>
    <xf numFmtId="0" fontId="4" fillId="0" borderId="0" xfId="0" applyFont="1" applyAlignment="1">
      <alignment vertical="top" wrapText="1"/>
    </xf>
    <xf numFmtId="49" fontId="16" fillId="0" borderId="0" xfId="0" applyNumberFormat="1" applyFont="1"/>
    <xf numFmtId="0" fontId="18" fillId="2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49" fontId="16" fillId="0" borderId="1" xfId="1" applyNumberFormat="1" applyFont="1" applyBorder="1" applyAlignment="1">
      <alignment horizontal="right"/>
    </xf>
    <xf numFmtId="0" fontId="16" fillId="0" borderId="1" xfId="3" applyFont="1" applyBorder="1" applyAlignment="1">
      <alignment horizontal="right" vertical="center" wrapText="1"/>
    </xf>
    <xf numFmtId="0" fontId="21" fillId="0" borderId="1" xfId="0" applyFont="1" applyBorder="1"/>
    <xf numFmtId="1" fontId="0" fillId="0" borderId="0" xfId="0" applyNumberFormat="1"/>
    <xf numFmtId="1" fontId="17" fillId="0" borderId="0" xfId="0" applyNumberFormat="1" applyFont="1"/>
    <xf numFmtId="1" fontId="17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0" fillId="0" borderId="0" xfId="0" applyNumberFormat="1" applyFont="1"/>
    <xf numFmtId="1" fontId="22" fillId="0" borderId="0" xfId="0" applyNumberFormat="1" applyFont="1"/>
    <xf numFmtId="1" fontId="20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/>
    </xf>
    <xf numFmtId="3" fontId="0" fillId="0" borderId="1" xfId="0" applyNumberForma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3" borderId="1" xfId="1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5" fillId="2" borderId="1" xfId="2" applyFont="1" applyFill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</cellXfs>
  <cellStyles count="5">
    <cellStyle name="Normaallaad" xfId="0" builtinId="0"/>
    <cellStyle name="Normaallaad 2" xfId="1" xr:uid="{5B278C98-12C0-4749-BC09-1BD921F29625}"/>
    <cellStyle name="Normaallaad 4" xfId="2" xr:uid="{FF2256EE-252E-4964-B835-AAAF649D750F}"/>
    <cellStyle name="Normaallaad 4 2" xfId="3" xr:uid="{956489DF-7DEE-458B-9377-BA8F099C8963}"/>
    <cellStyle name="Normaallaad 4 3" xfId="4" xr:uid="{23C2717A-DFEE-4835-A4F9-E9FA71842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K66"/>
  <sheetViews>
    <sheetView tabSelected="1" zoomScale="120" zoomScaleNormal="120" workbookViewId="0">
      <selection activeCell="I9" sqref="I9"/>
    </sheetView>
  </sheetViews>
  <sheetFormatPr defaultRowHeight="15" x14ac:dyDescent="0.25"/>
  <cols>
    <col min="1" max="1" width="10" customWidth="1"/>
    <col min="2" max="2" width="22.42578125" customWidth="1"/>
    <col min="3" max="4" width="7.42578125" style="3" customWidth="1"/>
    <col min="5" max="5" width="9.42578125" customWidth="1"/>
    <col min="6" max="6" width="18" customWidth="1"/>
    <col min="7" max="7" width="37.140625" customWidth="1"/>
    <col min="8" max="8" width="13.7109375" customWidth="1"/>
    <col min="9" max="9" width="19.7109375" bestFit="1" customWidth="1"/>
    <col min="10" max="10" width="18.5703125" customWidth="1"/>
    <col min="11" max="11" width="18.85546875" customWidth="1"/>
  </cols>
  <sheetData>
    <row r="1" spans="1:11" x14ac:dyDescent="0.25">
      <c r="C1" s="1"/>
      <c r="D1" s="1"/>
      <c r="E1" s="2"/>
      <c r="F1" s="2"/>
      <c r="H1" s="86" t="s">
        <v>71</v>
      </c>
    </row>
    <row r="2" spans="1:11" x14ac:dyDescent="0.25">
      <c r="C2" s="4"/>
      <c r="D2" s="4"/>
      <c r="E2" s="4"/>
      <c r="F2" s="89" t="s">
        <v>78</v>
      </c>
      <c r="G2" s="90"/>
      <c r="H2" s="90"/>
      <c r="I2" s="90"/>
      <c r="J2" s="84"/>
    </row>
    <row r="3" spans="1:11" x14ac:dyDescent="0.25">
      <c r="A3" s="5" t="s">
        <v>0</v>
      </c>
      <c r="E3" s="85"/>
      <c r="F3" s="89"/>
      <c r="G3" s="90"/>
      <c r="H3" s="90"/>
      <c r="I3" s="90"/>
      <c r="J3" s="84"/>
    </row>
    <row r="4" spans="1:11" x14ac:dyDescent="0.25">
      <c r="A4" s="5"/>
      <c r="G4" s="6" t="s">
        <v>1</v>
      </c>
      <c r="H4" s="7">
        <f>+SUBTOTAL(9, H15:H27)</f>
        <v>21121890.000159997</v>
      </c>
    </row>
    <row r="5" spans="1:11" x14ac:dyDescent="0.25">
      <c r="A5" s="5"/>
      <c r="G5" s="8" t="s">
        <v>2</v>
      </c>
      <c r="H5" s="9">
        <f>SUM(H4)</f>
        <v>21121890.000159997</v>
      </c>
      <c r="K5" s="77"/>
    </row>
    <row r="6" spans="1:11" x14ac:dyDescent="0.25">
      <c r="A6" s="5"/>
      <c r="G6" s="10" t="s">
        <v>3</v>
      </c>
      <c r="H6" s="7">
        <f>SUMIF($G$31:$G$58,"Investeeringud*",H$31:H$58)</f>
        <v>-215000</v>
      </c>
      <c r="K6" s="77"/>
    </row>
    <row r="7" spans="1:11" x14ac:dyDescent="0.25">
      <c r="A7" s="5"/>
      <c r="G7" s="10" t="s">
        <v>4</v>
      </c>
      <c r="H7" s="7">
        <f>SUBTOTAL(9,H33,H34,H35,H37,H38,H39,H41,H42,H43,H44,H49,H50,H51,H52,H53,H54,H55,H56,H57)</f>
        <v>-8301672.7399799963</v>
      </c>
      <c r="K7" s="77"/>
    </row>
    <row r="8" spans="1:11" x14ac:dyDescent="0.25">
      <c r="A8" s="5"/>
      <c r="G8" s="6" t="s">
        <v>5</v>
      </c>
      <c r="H8" s="7">
        <f>SUMIF($G$33:$G$58,"Põhivara kulum*",H$33:H$58)</f>
        <v>-292896.99998999998</v>
      </c>
      <c r="K8" s="77"/>
    </row>
    <row r="9" spans="1:11" x14ac:dyDescent="0.25">
      <c r="A9" s="5"/>
      <c r="G9" s="6" t="s">
        <v>6</v>
      </c>
      <c r="H9" s="7">
        <f>+SUBTOTAL(9, H60:H62)</f>
        <v>-401924.39999000001</v>
      </c>
      <c r="K9" s="77"/>
    </row>
    <row r="10" spans="1:11" x14ac:dyDescent="0.25">
      <c r="G10" s="8" t="s">
        <v>7</v>
      </c>
      <c r="H10" s="11">
        <f t="shared" ref="H10" si="0">SUM(H6:H9)</f>
        <v>-9211494.1399599966</v>
      </c>
      <c r="K10" s="77"/>
    </row>
    <row r="11" spans="1:11" ht="38.25" x14ac:dyDescent="0.25">
      <c r="A11" s="12" t="s">
        <v>8</v>
      </c>
      <c r="B11" s="12" t="s">
        <v>9</v>
      </c>
      <c r="C11" s="13" t="s">
        <v>10</v>
      </c>
      <c r="D11" s="13" t="s">
        <v>80</v>
      </c>
      <c r="E11" s="12" t="s">
        <v>11</v>
      </c>
      <c r="F11" s="12" t="s">
        <v>12</v>
      </c>
      <c r="G11" s="12" t="s">
        <v>13</v>
      </c>
      <c r="H11" s="12" t="s">
        <v>81</v>
      </c>
    </row>
    <row r="12" spans="1:11" x14ac:dyDescent="0.25">
      <c r="A12" s="14"/>
      <c r="B12" s="14"/>
      <c r="C12" s="15"/>
      <c r="D12" s="15"/>
      <c r="E12" s="16"/>
      <c r="F12" s="17"/>
      <c r="G12" s="18" t="s">
        <v>14</v>
      </c>
      <c r="H12" s="19" t="s">
        <v>15</v>
      </c>
    </row>
    <row r="13" spans="1:11" x14ac:dyDescent="0.25">
      <c r="A13" s="16" t="s">
        <v>16</v>
      </c>
      <c r="B13" s="16" t="s">
        <v>16</v>
      </c>
      <c r="C13" s="20" t="s">
        <v>16</v>
      </c>
      <c r="D13" s="20"/>
      <c r="E13" s="16"/>
      <c r="F13" s="17"/>
      <c r="G13" s="18" t="s">
        <v>17</v>
      </c>
      <c r="H13" s="21">
        <v>2024</v>
      </c>
      <c r="K13" s="77"/>
    </row>
    <row r="14" spans="1:11" x14ac:dyDescent="0.25">
      <c r="A14" s="97" t="s">
        <v>18</v>
      </c>
      <c r="B14" s="97"/>
      <c r="C14" s="22"/>
      <c r="D14" s="22"/>
      <c r="E14" s="23"/>
      <c r="F14" s="23"/>
      <c r="G14" s="23"/>
      <c r="H14" s="24">
        <f>+SUBTOTAL(9, H15:H27)</f>
        <v>21121890.000159997</v>
      </c>
      <c r="K14" s="81"/>
    </row>
    <row r="15" spans="1:11" s="28" customFormat="1" x14ac:dyDescent="0.25">
      <c r="A15" s="25" t="s">
        <v>19</v>
      </c>
      <c r="B15" s="25" t="s">
        <v>20</v>
      </c>
      <c r="C15" s="21" t="s">
        <v>21</v>
      </c>
      <c r="D15" s="74" t="s">
        <v>63</v>
      </c>
      <c r="E15" s="16" t="s">
        <v>16</v>
      </c>
      <c r="F15" s="16" t="s">
        <v>16</v>
      </c>
      <c r="G15" s="26" t="s">
        <v>22</v>
      </c>
      <c r="H15" s="27">
        <v>400</v>
      </c>
      <c r="K15" s="78"/>
    </row>
    <row r="16" spans="1:11" s="28" customFormat="1" x14ac:dyDescent="0.25">
      <c r="A16" s="29"/>
      <c r="B16" s="30"/>
      <c r="C16" s="21" t="s">
        <v>21</v>
      </c>
      <c r="D16" s="74" t="s">
        <v>64</v>
      </c>
      <c r="E16" s="29"/>
      <c r="F16" s="29"/>
      <c r="G16" s="26" t="s">
        <v>23</v>
      </c>
      <c r="H16" s="31">
        <v>150500.00003</v>
      </c>
      <c r="K16" s="78"/>
    </row>
    <row r="17" spans="1:11" s="37" customFormat="1" ht="25.5" x14ac:dyDescent="0.2">
      <c r="A17" s="32"/>
      <c r="B17" s="33"/>
      <c r="C17" s="34" t="s">
        <v>21</v>
      </c>
      <c r="D17" s="74" t="s">
        <v>65</v>
      </c>
      <c r="E17" s="32"/>
      <c r="F17" s="32"/>
      <c r="G17" s="35" t="s">
        <v>24</v>
      </c>
      <c r="H17" s="36">
        <v>1500</v>
      </c>
      <c r="K17" s="79"/>
    </row>
    <row r="18" spans="1:11" s="37" customFormat="1" ht="25.5" x14ac:dyDescent="0.2">
      <c r="A18" s="38"/>
      <c r="B18" s="39"/>
      <c r="C18" s="34" t="s">
        <v>21</v>
      </c>
      <c r="D18" s="74" t="s">
        <v>66</v>
      </c>
      <c r="E18" s="18"/>
      <c r="F18" s="18"/>
      <c r="G18" s="35" t="s">
        <v>25</v>
      </c>
      <c r="H18" s="36">
        <v>12000</v>
      </c>
      <c r="K18" s="79"/>
    </row>
    <row r="19" spans="1:11" s="37" customFormat="1" ht="25.5" x14ac:dyDescent="0.2">
      <c r="A19" s="38"/>
      <c r="B19" s="39"/>
      <c r="C19" s="34" t="s">
        <v>21</v>
      </c>
      <c r="D19" s="74" t="s">
        <v>67</v>
      </c>
      <c r="E19" s="18"/>
      <c r="F19" s="18"/>
      <c r="G19" s="35" t="s">
        <v>26</v>
      </c>
      <c r="H19" s="36">
        <v>207500.00001999998</v>
      </c>
      <c r="K19" s="79"/>
    </row>
    <row r="20" spans="1:11" s="37" customFormat="1" ht="25.5" x14ac:dyDescent="0.2">
      <c r="A20" s="38"/>
      <c r="B20" s="39"/>
      <c r="C20" s="34" t="s">
        <v>21</v>
      </c>
      <c r="D20" s="74" t="s">
        <v>68</v>
      </c>
      <c r="E20" s="18"/>
      <c r="F20" s="18"/>
      <c r="G20" s="35" t="s">
        <v>27</v>
      </c>
      <c r="H20" s="40">
        <v>36000.000019999999</v>
      </c>
      <c r="K20" s="79"/>
    </row>
    <row r="21" spans="1:11" s="37" customFormat="1" ht="25.5" x14ac:dyDescent="0.2">
      <c r="A21" s="38"/>
      <c r="B21" s="39"/>
      <c r="C21" s="34" t="s">
        <v>21</v>
      </c>
      <c r="D21" s="74" t="s">
        <v>69</v>
      </c>
      <c r="E21" s="18"/>
      <c r="F21" s="18"/>
      <c r="G21" s="35" t="s">
        <v>28</v>
      </c>
      <c r="H21" s="36">
        <v>5125000.0000299998</v>
      </c>
      <c r="K21" s="79"/>
    </row>
    <row r="22" spans="1:11" s="28" customFormat="1" x14ac:dyDescent="0.25">
      <c r="A22" s="41"/>
      <c r="B22" s="42"/>
      <c r="C22" s="21" t="s">
        <v>21</v>
      </c>
      <c r="D22" s="74" t="s">
        <v>70</v>
      </c>
      <c r="E22" s="18"/>
      <c r="F22" s="18"/>
      <c r="G22" s="26" t="s">
        <v>29</v>
      </c>
      <c r="H22" s="31">
        <v>500.00001999999989</v>
      </c>
      <c r="K22" s="78"/>
    </row>
    <row r="23" spans="1:11" s="28" customFormat="1" x14ac:dyDescent="0.25">
      <c r="A23" s="41"/>
      <c r="B23" s="42"/>
      <c r="C23" s="21" t="s">
        <v>21</v>
      </c>
      <c r="D23" s="75">
        <v>3237</v>
      </c>
      <c r="E23" s="18"/>
      <c r="F23" s="18"/>
      <c r="G23" s="58" t="s">
        <v>58</v>
      </c>
      <c r="H23" s="43">
        <v>15000000</v>
      </c>
      <c r="K23" s="78"/>
    </row>
    <row r="24" spans="1:11" s="28" customFormat="1" x14ac:dyDescent="0.25">
      <c r="A24" s="41"/>
      <c r="B24" s="42"/>
      <c r="C24" s="21" t="s">
        <v>21</v>
      </c>
      <c r="D24" s="75">
        <v>3880</v>
      </c>
      <c r="E24" s="18"/>
      <c r="F24" s="18"/>
      <c r="G24" s="26" t="s">
        <v>30</v>
      </c>
      <c r="H24" s="43">
        <v>3000</v>
      </c>
      <c r="K24" s="78"/>
    </row>
    <row r="25" spans="1:11" s="28" customFormat="1" x14ac:dyDescent="0.25">
      <c r="A25" s="41"/>
      <c r="B25" s="42"/>
      <c r="C25" s="21" t="s">
        <v>21</v>
      </c>
      <c r="D25" s="75">
        <v>3888</v>
      </c>
      <c r="E25" s="18"/>
      <c r="F25" s="18"/>
      <c r="G25" s="44" t="s">
        <v>31</v>
      </c>
      <c r="H25" s="43">
        <v>3000</v>
      </c>
      <c r="K25" s="78"/>
    </row>
    <row r="26" spans="1:11" s="28" customFormat="1" x14ac:dyDescent="0.25">
      <c r="A26" s="16"/>
      <c r="B26" s="25"/>
      <c r="C26" s="21" t="s">
        <v>32</v>
      </c>
      <c r="D26" s="76">
        <v>359</v>
      </c>
      <c r="E26" s="16" t="s">
        <v>16</v>
      </c>
      <c r="F26" s="16" t="s">
        <v>16</v>
      </c>
      <c r="G26" s="25" t="s">
        <v>33</v>
      </c>
      <c r="H26" s="45">
        <v>581490.00004000007</v>
      </c>
      <c r="K26" s="78"/>
    </row>
    <row r="27" spans="1:11" s="28" customFormat="1" x14ac:dyDescent="0.25">
      <c r="A27" s="16"/>
      <c r="B27" s="25"/>
      <c r="C27" s="21" t="s">
        <v>34</v>
      </c>
      <c r="D27" s="76">
        <v>3232</v>
      </c>
      <c r="E27" s="16" t="s">
        <v>16</v>
      </c>
      <c r="F27" s="16" t="s">
        <v>16</v>
      </c>
      <c r="G27" s="25" t="s">
        <v>35</v>
      </c>
      <c r="H27" s="45">
        <v>1000</v>
      </c>
      <c r="K27" s="78"/>
    </row>
    <row r="28" spans="1:11" s="28" customFormat="1" x14ac:dyDescent="0.25">
      <c r="A28" s="98" t="s">
        <v>36</v>
      </c>
      <c r="B28" s="99"/>
      <c r="C28" s="100"/>
      <c r="D28" s="60"/>
      <c r="E28" s="46"/>
      <c r="F28" s="46"/>
      <c r="G28" s="46"/>
      <c r="H28" s="47">
        <f>+SUBTOTAL(9, H29:H45)</f>
        <v>-3084254.350359641</v>
      </c>
      <c r="K28" s="82"/>
    </row>
    <row r="29" spans="1:11" x14ac:dyDescent="0.25">
      <c r="A29" s="101" t="s">
        <v>59</v>
      </c>
      <c r="B29" s="101"/>
      <c r="C29" s="48"/>
      <c r="D29" s="48"/>
      <c r="E29" s="46"/>
      <c r="F29" s="46"/>
      <c r="G29" s="46"/>
      <c r="H29" s="47">
        <f>+SUBTOTAL(9, H30:H45)</f>
        <v>-3084254.350359641</v>
      </c>
      <c r="K29" s="81"/>
    </row>
    <row r="30" spans="1:11" x14ac:dyDescent="0.25">
      <c r="A30" s="101" t="s">
        <v>37</v>
      </c>
      <c r="B30" s="101"/>
      <c r="C30" s="48"/>
      <c r="D30" s="48"/>
      <c r="E30" s="46"/>
      <c r="F30" s="46"/>
      <c r="G30" s="46"/>
      <c r="H30" s="47">
        <f>+SUBTOTAL(9, H31:H31)</f>
        <v>-215000</v>
      </c>
      <c r="K30" s="81"/>
    </row>
    <row r="31" spans="1:11" ht="18.75" customHeight="1" x14ac:dyDescent="0.25">
      <c r="A31" s="49" t="s">
        <v>38</v>
      </c>
      <c r="B31" s="50" t="s">
        <v>39</v>
      </c>
      <c r="C31" s="34">
        <v>20</v>
      </c>
      <c r="D31" s="34">
        <v>15</v>
      </c>
      <c r="E31" s="49" t="s">
        <v>40</v>
      </c>
      <c r="F31" s="49" t="s">
        <v>41</v>
      </c>
      <c r="G31" s="49" t="s">
        <v>3</v>
      </c>
      <c r="H31" s="51">
        <v>-215000</v>
      </c>
      <c r="K31" s="81"/>
    </row>
    <row r="32" spans="1:11" x14ac:dyDescent="0.25">
      <c r="A32" s="93" t="s">
        <v>42</v>
      </c>
      <c r="B32" s="93"/>
      <c r="C32" s="22"/>
      <c r="D32" s="22"/>
      <c r="E32" s="52"/>
      <c r="F32" s="52"/>
      <c r="G32" s="52"/>
      <c r="H32" s="53">
        <f>+SUBTOTAL(9, H33:H45)</f>
        <v>-2869254.350359641</v>
      </c>
      <c r="K32" s="81"/>
    </row>
    <row r="33" spans="1:11" s="55" customFormat="1" ht="25.5" x14ac:dyDescent="0.2">
      <c r="A33" s="49" t="s">
        <v>43</v>
      </c>
      <c r="B33" s="50" t="s">
        <v>44</v>
      </c>
      <c r="C33" s="34" t="s">
        <v>45</v>
      </c>
      <c r="D33" s="34">
        <v>50</v>
      </c>
      <c r="E33" s="49" t="s">
        <v>16</v>
      </c>
      <c r="F33" s="49" t="s">
        <v>16</v>
      </c>
      <c r="G33" s="49" t="s">
        <v>61</v>
      </c>
      <c r="H33" s="72">
        <v>-211077.0060980549</v>
      </c>
      <c r="I33" s="61"/>
      <c r="J33" s="63"/>
      <c r="K33" s="80"/>
    </row>
    <row r="34" spans="1:11" s="55" customFormat="1" x14ac:dyDescent="0.2">
      <c r="A34" s="49"/>
      <c r="B34" s="50"/>
      <c r="C34" s="34">
        <v>20</v>
      </c>
      <c r="D34" s="34">
        <v>55</v>
      </c>
      <c r="E34" s="49"/>
      <c r="F34" s="49"/>
      <c r="G34" s="49" t="s">
        <v>62</v>
      </c>
      <c r="H34" s="72">
        <v>-83546.594647073056</v>
      </c>
      <c r="K34" s="80"/>
    </row>
    <row r="35" spans="1:11" x14ac:dyDescent="0.25">
      <c r="A35" s="25"/>
      <c r="B35" s="25"/>
      <c r="C35" s="21" t="s">
        <v>45</v>
      </c>
      <c r="D35" s="21">
        <v>55</v>
      </c>
      <c r="E35" s="25" t="s">
        <v>46</v>
      </c>
      <c r="F35" s="25" t="s">
        <v>47</v>
      </c>
      <c r="G35" s="25" t="s">
        <v>62</v>
      </c>
      <c r="H35" s="72">
        <v>-4835.9670405820771</v>
      </c>
      <c r="K35" s="77"/>
    </row>
    <row r="36" spans="1:11" x14ac:dyDescent="0.25">
      <c r="A36" s="25"/>
      <c r="B36" s="25"/>
      <c r="C36" s="21" t="s">
        <v>48</v>
      </c>
      <c r="D36" s="68">
        <v>61</v>
      </c>
      <c r="E36" s="25" t="s">
        <v>16</v>
      </c>
      <c r="F36" s="25" t="s">
        <v>16</v>
      </c>
      <c r="G36" s="25" t="s">
        <v>5</v>
      </c>
      <c r="H36" s="72">
        <v>-629.49641125933499</v>
      </c>
      <c r="K36" s="77"/>
    </row>
    <row r="37" spans="1:11" x14ac:dyDescent="0.25">
      <c r="A37" s="25" t="s">
        <v>49</v>
      </c>
      <c r="B37" s="25" t="s">
        <v>50</v>
      </c>
      <c r="C37" s="21" t="s">
        <v>45</v>
      </c>
      <c r="D37" s="21">
        <v>50</v>
      </c>
      <c r="E37" s="25" t="s">
        <v>16</v>
      </c>
      <c r="F37" s="25" t="s">
        <v>16</v>
      </c>
      <c r="G37" s="49" t="s">
        <v>61</v>
      </c>
      <c r="H37" s="72">
        <v>-195242.7561901646</v>
      </c>
      <c r="J37" s="64"/>
      <c r="K37" s="77"/>
    </row>
    <row r="38" spans="1:11" x14ac:dyDescent="0.25">
      <c r="A38" s="25"/>
      <c r="B38" s="25"/>
      <c r="C38" s="21">
        <v>20</v>
      </c>
      <c r="D38" s="21">
        <v>55</v>
      </c>
      <c r="E38" s="25"/>
      <c r="F38" s="25"/>
      <c r="G38" s="49" t="s">
        <v>62</v>
      </c>
      <c r="H38" s="72">
        <v>-4492.3532196258902</v>
      </c>
      <c r="K38" s="77"/>
    </row>
    <row r="39" spans="1:11" x14ac:dyDescent="0.25">
      <c r="A39" s="25"/>
      <c r="B39" s="25"/>
      <c r="C39" s="21" t="s">
        <v>45</v>
      </c>
      <c r="D39" s="21">
        <v>55</v>
      </c>
      <c r="E39" s="25" t="s">
        <v>46</v>
      </c>
      <c r="F39" s="25" t="s">
        <v>47</v>
      </c>
      <c r="G39" s="73" t="s">
        <v>62</v>
      </c>
      <c r="H39" s="72">
        <v>-6125.5582514039706</v>
      </c>
      <c r="K39" s="77"/>
    </row>
    <row r="40" spans="1:11" x14ac:dyDescent="0.25">
      <c r="A40" s="25"/>
      <c r="B40" s="25"/>
      <c r="C40" s="21" t="s">
        <v>48</v>
      </c>
      <c r="D40" s="70">
        <v>61</v>
      </c>
      <c r="E40" s="25" t="s">
        <v>16</v>
      </c>
      <c r="F40" s="25" t="s">
        <v>16</v>
      </c>
      <c r="G40" s="25" t="s">
        <v>5</v>
      </c>
      <c r="H40" s="72">
        <v>-797.36212092849121</v>
      </c>
      <c r="K40" s="77"/>
    </row>
    <row r="41" spans="1:11" x14ac:dyDescent="0.25">
      <c r="A41" s="25" t="s">
        <v>51</v>
      </c>
      <c r="B41" s="25" t="s">
        <v>52</v>
      </c>
      <c r="C41" s="21" t="s">
        <v>45</v>
      </c>
      <c r="D41" s="21">
        <v>50</v>
      </c>
      <c r="E41" s="25" t="s">
        <v>16</v>
      </c>
      <c r="F41" s="25" t="s">
        <v>16</v>
      </c>
      <c r="G41" s="49" t="s">
        <v>61</v>
      </c>
      <c r="H41" s="72">
        <v>-1572339.9942272124</v>
      </c>
      <c r="J41" s="65"/>
      <c r="K41" s="77"/>
    </row>
    <row r="42" spans="1:11" x14ac:dyDescent="0.25">
      <c r="A42" s="25"/>
      <c r="B42" s="25"/>
      <c r="C42" s="21">
        <v>20</v>
      </c>
      <c r="D42" s="21">
        <v>55</v>
      </c>
      <c r="E42" s="25"/>
      <c r="F42" s="25"/>
      <c r="G42" s="49" t="s">
        <v>62</v>
      </c>
      <c r="H42" s="72">
        <v>-325509.55784420937</v>
      </c>
      <c r="K42" s="77"/>
    </row>
    <row r="43" spans="1:11" x14ac:dyDescent="0.25">
      <c r="A43" s="25"/>
      <c r="B43" s="25"/>
      <c r="C43" s="21" t="s">
        <v>45</v>
      </c>
      <c r="D43" s="21">
        <v>55</v>
      </c>
      <c r="E43" s="25" t="s">
        <v>46</v>
      </c>
      <c r="F43" s="25" t="s">
        <v>47</v>
      </c>
      <c r="G43" s="73" t="s">
        <v>62</v>
      </c>
      <c r="H43" s="72">
        <v>-104336.28119794195</v>
      </c>
      <c r="K43" s="81"/>
    </row>
    <row r="44" spans="1:11" x14ac:dyDescent="0.25">
      <c r="A44" s="25"/>
      <c r="B44" s="25"/>
      <c r="C44" s="21" t="s">
        <v>32</v>
      </c>
      <c r="D44" s="21">
        <v>50</v>
      </c>
      <c r="E44" s="25" t="s">
        <v>16</v>
      </c>
      <c r="F44" s="25" t="s">
        <v>16</v>
      </c>
      <c r="G44" s="25" t="s">
        <v>79</v>
      </c>
      <c r="H44" s="45">
        <v>-110000</v>
      </c>
      <c r="K44" s="81"/>
    </row>
    <row r="45" spans="1:11" x14ac:dyDescent="0.25">
      <c r="A45" s="25"/>
      <c r="B45" s="25"/>
      <c r="C45" s="21" t="s">
        <v>48</v>
      </c>
      <c r="D45" s="67">
        <v>61</v>
      </c>
      <c r="E45" s="25" t="s">
        <v>16</v>
      </c>
      <c r="F45" s="25" t="s">
        <v>16</v>
      </c>
      <c r="G45" s="25" t="s">
        <v>5</v>
      </c>
      <c r="H45" s="45">
        <v>-250321.42311118488</v>
      </c>
      <c r="K45" s="81"/>
    </row>
    <row r="46" spans="1:11" x14ac:dyDescent="0.25">
      <c r="A46" s="54" t="s">
        <v>53</v>
      </c>
      <c r="B46" s="54"/>
      <c r="C46" s="22"/>
      <c r="D46" s="22"/>
      <c r="E46" s="52"/>
      <c r="F46" s="52"/>
      <c r="G46" s="52"/>
      <c r="H46" s="53">
        <f>+SUBTOTAL(9, H47:H58)</f>
        <v>-5725315.3896103557</v>
      </c>
      <c r="K46" s="77"/>
    </row>
    <row r="47" spans="1:11" x14ac:dyDescent="0.25">
      <c r="A47" s="94" t="s">
        <v>54</v>
      </c>
      <c r="B47" s="95"/>
      <c r="C47" s="96"/>
      <c r="D47" s="59"/>
      <c r="E47" s="52"/>
      <c r="F47" s="52"/>
      <c r="G47" s="52"/>
      <c r="H47" s="53">
        <f>+SUBTOTAL(9, H48:H58)</f>
        <v>-5725315.3896103557</v>
      </c>
      <c r="K47" s="77"/>
    </row>
    <row r="48" spans="1:11" x14ac:dyDescent="0.25">
      <c r="A48" s="93" t="s">
        <v>42</v>
      </c>
      <c r="B48" s="93"/>
      <c r="C48" s="22"/>
      <c r="D48" s="22"/>
      <c r="E48" s="52"/>
      <c r="F48" s="52"/>
      <c r="G48" s="52"/>
      <c r="H48" s="53">
        <f>+SUBTOTAL(9, H49:H58)</f>
        <v>-5725315.3896103557</v>
      </c>
      <c r="K48" s="77"/>
    </row>
    <row r="49" spans="1:11" s="55" customFormat="1" ht="25.9" customHeight="1" x14ac:dyDescent="0.25">
      <c r="A49" s="49" t="s">
        <v>57</v>
      </c>
      <c r="B49" s="50" t="s">
        <v>55</v>
      </c>
      <c r="C49" s="34" t="s">
        <v>45</v>
      </c>
      <c r="D49" s="34">
        <v>50</v>
      </c>
      <c r="E49" s="49" t="s">
        <v>16</v>
      </c>
      <c r="F49" s="49" t="s">
        <v>16</v>
      </c>
      <c r="G49" s="49" t="s">
        <v>61</v>
      </c>
      <c r="H49" s="51">
        <v>-4476005.2434745654</v>
      </c>
      <c r="J49" s="62"/>
      <c r="K49" s="80"/>
    </row>
    <row r="50" spans="1:11" s="55" customFormat="1" ht="25.9" customHeight="1" x14ac:dyDescent="0.25">
      <c r="A50" s="49"/>
      <c r="B50" s="50"/>
      <c r="C50" s="34" t="s">
        <v>45</v>
      </c>
      <c r="D50" s="34">
        <v>55</v>
      </c>
      <c r="E50" s="49"/>
      <c r="F50" s="49"/>
      <c r="G50" s="49" t="s">
        <v>62</v>
      </c>
      <c r="H50" s="88">
        <v>-335805.4942790916</v>
      </c>
      <c r="K50" s="80"/>
    </row>
    <row r="51" spans="1:11" s="55" customFormat="1" ht="25.9" customHeight="1" x14ac:dyDescent="0.25">
      <c r="A51" s="49"/>
      <c r="B51" s="50"/>
      <c r="C51" s="34">
        <v>20</v>
      </c>
      <c r="D51" s="34">
        <v>45</v>
      </c>
      <c r="E51" s="49"/>
      <c r="F51" s="49"/>
      <c r="G51" s="49" t="s">
        <v>72</v>
      </c>
      <c r="H51" s="51">
        <v>-20000</v>
      </c>
      <c r="K51" s="83"/>
    </row>
    <row r="52" spans="1:11" x14ac:dyDescent="0.25">
      <c r="A52" s="25"/>
      <c r="B52" s="50"/>
      <c r="C52" s="21" t="s">
        <v>45</v>
      </c>
      <c r="D52" s="21">
        <v>55</v>
      </c>
      <c r="E52" s="25" t="s">
        <v>46</v>
      </c>
      <c r="F52" s="25" t="s">
        <v>47</v>
      </c>
      <c r="G52" s="73" t="s">
        <v>62</v>
      </c>
      <c r="H52" s="45">
        <v>-316115.93351007171</v>
      </c>
      <c r="K52" s="77"/>
    </row>
    <row r="53" spans="1:11" x14ac:dyDescent="0.25">
      <c r="A53" s="25"/>
      <c r="B53" s="25"/>
      <c r="C53" s="21" t="s">
        <v>32</v>
      </c>
      <c r="D53" s="21">
        <v>50</v>
      </c>
      <c r="E53" s="25" t="s">
        <v>16</v>
      </c>
      <c r="F53" s="25" t="s">
        <v>16</v>
      </c>
      <c r="G53" s="73" t="s">
        <v>73</v>
      </c>
      <c r="H53" s="45">
        <v>-370000</v>
      </c>
      <c r="J53" s="66"/>
      <c r="K53" s="77"/>
    </row>
    <row r="54" spans="1:11" s="69" customFormat="1" x14ac:dyDescent="0.25">
      <c r="A54" s="71"/>
      <c r="B54" s="71"/>
      <c r="C54" s="70" t="s">
        <v>32</v>
      </c>
      <c r="D54" s="70">
        <v>55</v>
      </c>
      <c r="E54" s="71"/>
      <c r="F54" s="71"/>
      <c r="G54" s="73" t="s">
        <v>74</v>
      </c>
      <c r="H54" s="72">
        <v>-55000</v>
      </c>
      <c r="K54" s="77"/>
    </row>
    <row r="55" spans="1:11" s="69" customFormat="1" x14ac:dyDescent="0.25">
      <c r="A55" s="71"/>
      <c r="B55" s="71"/>
      <c r="C55" s="70" t="s">
        <v>32</v>
      </c>
      <c r="D55" s="70">
        <v>50</v>
      </c>
      <c r="E55" s="71"/>
      <c r="F55" s="71"/>
      <c r="G55" s="73" t="s">
        <v>75</v>
      </c>
      <c r="H55" s="72">
        <v>-94640</v>
      </c>
      <c r="K55" s="77"/>
    </row>
    <row r="56" spans="1:11" s="69" customFormat="1" x14ac:dyDescent="0.25">
      <c r="A56" s="71"/>
      <c r="B56" s="71"/>
      <c r="C56" s="70">
        <v>40</v>
      </c>
      <c r="D56" s="70">
        <v>55</v>
      </c>
      <c r="E56" s="71"/>
      <c r="F56" s="71"/>
      <c r="G56" s="87" t="s">
        <v>77</v>
      </c>
      <c r="H56" s="72">
        <v>-15600</v>
      </c>
      <c r="K56" s="77"/>
    </row>
    <row r="57" spans="1:11" x14ac:dyDescent="0.25">
      <c r="A57" s="25"/>
      <c r="B57" s="25"/>
      <c r="C57" s="21" t="s">
        <v>34</v>
      </c>
      <c r="D57" s="21">
        <v>55</v>
      </c>
      <c r="E57" s="25" t="s">
        <v>16</v>
      </c>
      <c r="F57" s="25" t="s">
        <v>16</v>
      </c>
      <c r="G57" s="25" t="s">
        <v>76</v>
      </c>
      <c r="H57" s="45">
        <v>-1000</v>
      </c>
      <c r="K57" s="77"/>
    </row>
    <row r="58" spans="1:11" x14ac:dyDescent="0.25">
      <c r="A58" s="25"/>
      <c r="B58" s="25"/>
      <c r="C58" s="21" t="s">
        <v>48</v>
      </c>
      <c r="D58" s="70">
        <v>61</v>
      </c>
      <c r="E58" s="25" t="s">
        <v>16</v>
      </c>
      <c r="F58" s="25" t="s">
        <v>16</v>
      </c>
      <c r="G58" s="25" t="s">
        <v>5</v>
      </c>
      <c r="H58" s="45">
        <v>-41148.718346627298</v>
      </c>
      <c r="K58" s="77"/>
    </row>
    <row r="59" spans="1:11" x14ac:dyDescent="0.25">
      <c r="A59" s="56" t="s">
        <v>56</v>
      </c>
      <c r="B59" s="52"/>
      <c r="C59" s="22"/>
      <c r="D59" s="22"/>
      <c r="E59" s="52"/>
      <c r="F59" s="52"/>
      <c r="G59" s="52"/>
      <c r="H59" s="53">
        <f>+SUBTOTAL(9, H60:H62)</f>
        <v>-401924.39999000001</v>
      </c>
      <c r="K59" s="77"/>
    </row>
    <row r="60" spans="1:11" x14ac:dyDescent="0.25">
      <c r="A60" s="25" t="s">
        <v>19</v>
      </c>
      <c r="B60" s="25" t="s">
        <v>20</v>
      </c>
      <c r="C60" s="21" t="s">
        <v>21</v>
      </c>
      <c r="D60" s="21">
        <v>601</v>
      </c>
      <c r="E60" s="25" t="s">
        <v>16</v>
      </c>
      <c r="F60" s="25" t="s">
        <v>16</v>
      </c>
      <c r="G60" s="25" t="s">
        <v>4</v>
      </c>
      <c r="H60" s="45">
        <v>-274453.37998999999</v>
      </c>
      <c r="K60" s="77"/>
    </row>
    <row r="61" spans="1:11" x14ac:dyDescent="0.25">
      <c r="A61" s="25"/>
      <c r="B61" s="25"/>
      <c r="C61" s="21" t="s">
        <v>21</v>
      </c>
      <c r="D61" s="21">
        <v>601</v>
      </c>
      <c r="E61" s="25" t="s">
        <v>46</v>
      </c>
      <c r="F61" s="25" t="s">
        <v>47</v>
      </c>
      <c r="G61" s="73" t="s">
        <v>62</v>
      </c>
      <c r="H61" s="45">
        <v>-94911.02</v>
      </c>
      <c r="K61" s="77"/>
    </row>
    <row r="62" spans="1:11" x14ac:dyDescent="0.25">
      <c r="A62" s="25"/>
      <c r="B62" s="25"/>
      <c r="C62" s="21" t="s">
        <v>21</v>
      </c>
      <c r="D62" s="21">
        <v>601</v>
      </c>
      <c r="E62" s="25" t="s">
        <v>40</v>
      </c>
      <c r="F62" s="25" t="s">
        <v>41</v>
      </c>
      <c r="G62" s="25" t="s">
        <v>3</v>
      </c>
      <c r="H62" s="45">
        <v>-32560.000000000011</v>
      </c>
      <c r="K62" s="77"/>
    </row>
    <row r="64" spans="1:11" ht="22.15" customHeight="1" x14ac:dyDescent="0.25">
      <c r="A64" s="91" t="s">
        <v>60</v>
      </c>
      <c r="B64" s="92"/>
      <c r="C64" s="92"/>
      <c r="D64" s="92"/>
      <c r="E64" s="92"/>
      <c r="F64" s="92"/>
      <c r="G64" s="92"/>
      <c r="H64" s="92"/>
    </row>
    <row r="65" spans="1:8" ht="23.45" customHeight="1" x14ac:dyDescent="0.25">
      <c r="A65" s="92"/>
      <c r="B65" s="92"/>
      <c r="C65" s="92"/>
      <c r="D65" s="92"/>
      <c r="E65" s="92"/>
      <c r="F65" s="92"/>
      <c r="G65" s="92"/>
      <c r="H65" s="92"/>
    </row>
    <row r="66" spans="1:8" x14ac:dyDescent="0.25">
      <c r="A66" s="57"/>
      <c r="B66" s="57"/>
      <c r="C66" s="57"/>
      <c r="D66" s="57"/>
      <c r="E66" s="57"/>
      <c r="F66" s="57"/>
      <c r="G66" s="57"/>
      <c r="H66" s="57"/>
    </row>
  </sheetData>
  <autoFilter ref="A11:H62" xr:uid="{00000000-0001-0000-0000-000000000000}"/>
  <mergeCells count="10">
    <mergeCell ref="F2:I2"/>
    <mergeCell ref="A64:H65"/>
    <mergeCell ref="A32:B32"/>
    <mergeCell ref="A47:C47"/>
    <mergeCell ref="A48:B48"/>
    <mergeCell ref="A14:B14"/>
    <mergeCell ref="A28:C28"/>
    <mergeCell ref="A29:B29"/>
    <mergeCell ref="A30:B30"/>
    <mergeCell ref="F3:I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- TTJA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Merle Jürmann</cp:lastModifiedBy>
  <cp:lastPrinted>2022-12-30T15:21:18Z</cp:lastPrinted>
  <dcterms:created xsi:type="dcterms:W3CDTF">2022-12-29T14:58:20Z</dcterms:created>
  <dcterms:modified xsi:type="dcterms:W3CDTF">2024-02-15T07:12:13Z</dcterms:modified>
</cp:coreProperties>
</file>